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6-2028 годы\0 Проект решения района на 26-28\Пояснительная записка\"/>
    </mc:Choice>
  </mc:AlternateContent>
  <bookViews>
    <workbookView xWindow="360" yWindow="15" windowWidth="20955" windowHeight="9720"/>
  </bookViews>
  <sheets>
    <sheet name="Приложение 1" sheetId="1" r:id="rId1"/>
  </sheets>
  <definedNames>
    <definedName name="_2__xlnm._FilterDatabase" localSheetId="0">'Приложение 1'!$A$2:$L$55</definedName>
    <definedName name="_xlnm._FilterDatabase" localSheetId="0" hidden="1">'Приложение 1'!$A$2:$L$55</definedName>
    <definedName name="Excel_BuiltIn_Print_Area" localSheetId="0">'Приложение 1'!$A$1:$L$55</definedName>
    <definedName name="_xlnm.Print_Area" localSheetId="0">'Приложение 1'!$A$1:$L$55</definedName>
  </definedNames>
  <calcPr calcId="162913"/>
</workbook>
</file>

<file path=xl/calcChain.xml><?xml version="1.0" encoding="utf-8"?>
<calcChain xmlns="http://schemas.openxmlformats.org/spreadsheetml/2006/main">
  <c r="E54" i="1" l="1"/>
  <c r="L53" i="1"/>
  <c r="K53" i="1"/>
  <c r="I53" i="1"/>
  <c r="H53" i="1"/>
  <c r="F53" i="1"/>
  <c r="E53" i="1"/>
  <c r="E52" i="1"/>
  <c r="J51" i="1"/>
  <c r="G51" i="1"/>
  <c r="D51" i="1"/>
  <c r="J50" i="1"/>
  <c r="G50" i="1"/>
  <c r="D50" i="1"/>
  <c r="J49" i="1"/>
  <c r="G49" i="1"/>
  <c r="D49" i="1"/>
  <c r="J48" i="1"/>
  <c r="G48" i="1"/>
  <c r="D48" i="1"/>
  <c r="J47" i="1"/>
  <c r="G47" i="1"/>
  <c r="D47" i="1"/>
  <c r="J46" i="1"/>
  <c r="G46" i="1"/>
  <c r="D46" i="1"/>
  <c r="J45" i="1"/>
  <c r="G45" i="1"/>
  <c r="D45" i="1"/>
  <c r="J44" i="1"/>
  <c r="G44" i="1"/>
  <c r="D44" i="1"/>
  <c r="J42" i="1"/>
  <c r="G42" i="1"/>
  <c r="D42" i="1"/>
  <c r="J40" i="1"/>
  <c r="G40" i="1"/>
  <c r="D40" i="1"/>
  <c r="J37" i="1"/>
  <c r="G37" i="1"/>
  <c r="D37" i="1"/>
  <c r="J35" i="1"/>
  <c r="G35" i="1"/>
  <c r="D35" i="1"/>
  <c r="J33" i="1"/>
  <c r="G33" i="1"/>
  <c r="D33" i="1"/>
  <c r="J30" i="1"/>
  <c r="J53" i="1" s="1"/>
  <c r="G30" i="1"/>
  <c r="G53" i="1" s="1"/>
  <c r="D30" i="1"/>
  <c r="D53" i="1" s="1"/>
  <c r="J28" i="1"/>
  <c r="G28" i="1"/>
  <c r="D28" i="1"/>
  <c r="J27" i="1"/>
  <c r="G27" i="1"/>
  <c r="D27" i="1"/>
  <c r="J26" i="1"/>
  <c r="G26" i="1"/>
  <c r="D26" i="1"/>
  <c r="J25" i="1"/>
  <c r="G25" i="1"/>
  <c r="D25" i="1"/>
  <c r="J24" i="1"/>
  <c r="G24" i="1"/>
  <c r="D24" i="1"/>
  <c r="J23" i="1"/>
  <c r="G23" i="1"/>
  <c r="D23" i="1"/>
  <c r="J22" i="1"/>
  <c r="G22" i="1"/>
  <c r="D22" i="1"/>
  <c r="L21" i="1"/>
  <c r="L54" i="1" s="1"/>
  <c r="K21" i="1"/>
  <c r="K54" i="1" s="1"/>
  <c r="I21" i="1"/>
  <c r="I54" i="1" s="1"/>
  <c r="H21" i="1"/>
  <c r="H54" i="1" s="1"/>
  <c r="G21" i="1"/>
  <c r="G54" i="1" s="1"/>
  <c r="F21" i="1"/>
  <c r="F54" i="1" s="1"/>
  <c r="E21" i="1"/>
  <c r="D20" i="1"/>
  <c r="J19" i="1"/>
  <c r="G19" i="1"/>
  <c r="D19" i="1"/>
  <c r="J18" i="1"/>
  <c r="G18" i="1"/>
  <c r="D18" i="1"/>
  <c r="J17" i="1"/>
  <c r="G17" i="1"/>
  <c r="D17" i="1"/>
  <c r="G16" i="1"/>
  <c r="D16" i="1"/>
  <c r="J15" i="1"/>
  <c r="G15" i="1"/>
  <c r="D15" i="1"/>
  <c r="J14" i="1"/>
  <c r="G14" i="1"/>
  <c r="D14" i="1"/>
  <c r="J13" i="1"/>
  <c r="G13" i="1"/>
  <c r="D13" i="1"/>
  <c r="J12" i="1"/>
  <c r="G12" i="1"/>
  <c r="D12" i="1"/>
  <c r="J11" i="1"/>
  <c r="G11" i="1"/>
  <c r="D11" i="1"/>
  <c r="J10" i="1"/>
  <c r="G10" i="1"/>
  <c r="D10" i="1"/>
  <c r="J9" i="1"/>
  <c r="G9" i="1"/>
  <c r="D9" i="1"/>
  <c r="J8" i="1"/>
  <c r="J21" i="1" s="1"/>
  <c r="J54" i="1" s="1"/>
  <c r="G8" i="1"/>
  <c r="D8" i="1"/>
  <c r="D21" i="1" s="1"/>
  <c r="D54" i="1" s="1"/>
</calcChain>
</file>

<file path=xl/sharedStrings.xml><?xml version="1.0" encoding="utf-8"?>
<sst xmlns="http://schemas.openxmlformats.org/spreadsheetml/2006/main" count="98" uniqueCount="82">
  <si>
    <t>ПРИЛОЖЕНИЕ 1 
к пояснительной записке</t>
  </si>
  <si>
    <t xml:space="preserve">Прогноз основных характеристик консолидированного бюджета Белоярского района 2026-2028 годы </t>
  </si>
  <si>
    <t>№ п/п</t>
  </si>
  <si>
    <t>Наименование показателя</t>
  </si>
  <si>
    <t>2026 год</t>
  </si>
  <si>
    <t>2027 год</t>
  </si>
  <si>
    <t>2028 год</t>
  </si>
  <si>
    <t>Доходы</t>
  </si>
  <si>
    <t>Консолидированный бюджет</t>
  </si>
  <si>
    <t>бюджет Белоярского района</t>
  </si>
  <si>
    <t>Бюджет сельских и городского поселений</t>
  </si>
  <si>
    <t>Налоговые и неналоговые доходы</t>
  </si>
  <si>
    <t xml:space="preserve">Дополнительный нормативов отчислений от налога на доходы физических лиц </t>
  </si>
  <si>
    <t>Дотации бюджетам  на выравнивание бюджетной обеспеченности района/поселений</t>
  </si>
  <si>
    <r>
      <t>Дотации бюджетам на поддержку мер по обеспечению сбалансированности бюджетов</t>
    </r>
    <r>
      <rPr>
        <sz val="11"/>
        <rFont val="Times New Roman"/>
      </rPr>
      <t xml:space="preserve"> </t>
    </r>
  </si>
  <si>
    <t>Субвенция на исполнение полномочий по расчету и предоставлению дотаций поселениям</t>
  </si>
  <si>
    <t>Субсидия местным бюджетам на формирование районных фондов финансовой поддержки поселений</t>
  </si>
  <si>
    <t>Субсидии</t>
  </si>
  <si>
    <t xml:space="preserve">Субвенции </t>
  </si>
  <si>
    <t>Иные межбюджетные трансферты на обеспечение сбалансированности бюджетов поселений</t>
  </si>
  <si>
    <t>Иные межбюджетные трансферты из бюджета автономного округа</t>
  </si>
  <si>
    <t>Прочие безвозмездные поступления из Сургутнефтегаз</t>
  </si>
  <si>
    <t>Межбюджетные трансферты (исполнение передаваемых полномочий с уровней бюджетов)</t>
  </si>
  <si>
    <t xml:space="preserve">Всего доходов 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</si>
  <si>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</si>
  <si>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</si>
  <si>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</si>
  <si>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</si>
  <si>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</si>
  <si>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</si>
  <si>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</si>
  <si>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</si>
  <si>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</si>
  <si>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Обслуживание государственного и муниципального долга</t>
  </si>
  <si>
    <t>0112</t>
  </si>
  <si>
    <t>Резервные фонды</t>
  </si>
  <si>
    <t>0114</t>
  </si>
  <si>
    <t>Другие общегосударственные вопросы</t>
  </si>
  <si>
    <t>Расходы</t>
  </si>
  <si>
    <t>0100</t>
  </si>
  <si>
    <t>Общегосударственные вопросы</t>
  </si>
  <si>
    <t>13.1.</t>
  </si>
  <si>
    <t>в том числе условно-утвержденные расходы</t>
  </si>
  <si>
    <t>13.2.</t>
  </si>
  <si>
    <t>в том числе иные межбюджетные трансферты бюджетам поселений из бюджета района на исполнение полномочий</t>
  </si>
  <si>
    <t>0200</t>
  </si>
  <si>
    <t>Национальная оборона</t>
  </si>
  <si>
    <t>14.1.</t>
  </si>
  <si>
    <t>в том числе субвенции на осуществление полномочий по первичному воинскому учету на территориях, где отсутствуют военные комиссариаты (федеральный бюджет)</t>
  </si>
  <si>
    <t>0300</t>
  </si>
  <si>
    <t>Национальная безопасность и правоохранительная деятельность</t>
  </si>
  <si>
    <t>15.1.</t>
  </si>
  <si>
    <t xml:space="preserve">в том числе субвенции на осуществление полномочий по государственной регистрации актов гражданского состояния </t>
  </si>
  <si>
    <t>0400</t>
  </si>
  <si>
    <t>Национальная экономика</t>
  </si>
  <si>
    <t>в том числе иные межбюджетные трансферты бюджетам поселений из бюджета района на исполнение полномочий и бюджету района из бюджетов поселений</t>
  </si>
  <si>
    <t>16.1.</t>
  </si>
  <si>
    <t>0500</t>
  </si>
  <si>
    <t>Жилищно-коммунальное хозяйство</t>
  </si>
  <si>
    <t>17.1.</t>
  </si>
  <si>
    <t>0600</t>
  </si>
  <si>
    <t>Охрана окружающей среды</t>
  </si>
  <si>
    <t>18.1.</t>
  </si>
  <si>
    <t>0700</t>
  </si>
  <si>
    <t>Образование</t>
  </si>
  <si>
    <t>0800</t>
  </si>
  <si>
    <t>Культура и кинематография</t>
  </si>
  <si>
    <t>0900</t>
  </si>
  <si>
    <t>Здравоохранение</t>
  </si>
  <si>
    <t>1000</t>
  </si>
  <si>
    <t>Социальная политика</t>
  </si>
  <si>
    <t>1100</t>
  </si>
  <si>
    <t>Физическая культура и спорт</t>
  </si>
  <si>
    <t>1200</t>
  </si>
  <si>
    <t>Средства массовой информации</t>
  </si>
  <si>
    <t>1300</t>
  </si>
  <si>
    <t>1400</t>
  </si>
  <si>
    <t>Межбюджетные трансферты бюджетам субъектов РФ и муниципальных образований</t>
  </si>
  <si>
    <t>Всего расходов</t>
  </si>
  <si>
    <t>ДЕФИЦИТ(в размере - 10 %; 10 %; 10 %)</t>
  </si>
  <si>
    <r>
      <rPr>
        <sz val="12"/>
        <rFont val="Times New Roman"/>
      </rPr>
      <t xml:space="preserve">С целью исключения двойного подсчёта доходов консолидированного бюджета  Белоярского района </t>
    </r>
    <r>
      <rPr>
        <b/>
        <sz val="12"/>
        <rFont val="Times New Roman"/>
      </rPr>
      <t>гр.</t>
    </r>
    <r>
      <rPr>
        <sz val="12"/>
        <rFont val="Times New Roman"/>
      </rPr>
      <t xml:space="preserve"> 4, 7, 10 </t>
    </r>
    <r>
      <rPr>
        <b/>
        <sz val="12"/>
        <rFont val="Times New Roman"/>
      </rPr>
      <t>стр.</t>
    </r>
    <r>
      <rPr>
        <sz val="12"/>
        <rFont val="Times New Roman"/>
      </rPr>
      <t xml:space="preserve">11,  </t>
    </r>
    <r>
      <rPr>
        <b/>
        <sz val="12"/>
        <rFont val="Times New Roman"/>
      </rPr>
      <t xml:space="preserve">  гр. </t>
    </r>
    <r>
      <rPr>
        <sz val="12"/>
        <rFont val="Times New Roman"/>
      </rPr>
      <t xml:space="preserve">5, 8, 11  </t>
    </r>
    <r>
      <rPr>
        <b/>
        <sz val="12"/>
        <rFont val="Times New Roman"/>
      </rPr>
      <t>стр.</t>
    </r>
    <r>
      <rPr>
        <sz val="12"/>
        <rFont val="Times New Roman"/>
      </rPr>
      <t xml:space="preserve"> 3,8,9,11  в общий итог </t>
    </r>
    <r>
      <rPr>
        <b/>
        <sz val="12"/>
        <rFont val="Times New Roman"/>
      </rPr>
      <t>гр</t>
    </r>
    <r>
      <rPr>
        <sz val="12"/>
        <rFont val="Times New Roman"/>
      </rPr>
      <t>.3, 6, 9 не включаются.</t>
    </r>
  </si>
  <si>
    <r>
      <rPr>
        <sz val="12"/>
        <rFont val="Times New Roman"/>
      </rPr>
      <t xml:space="preserve">С целью исключения двойного подсчёта расходов консолидированного бюджета  Белоярского района </t>
    </r>
    <r>
      <rPr>
        <b/>
        <sz val="12"/>
        <rFont val="Times New Roman"/>
      </rPr>
      <t xml:space="preserve">гр. </t>
    </r>
    <r>
      <rPr>
        <sz val="12"/>
        <rFont val="Times New Roman"/>
      </rPr>
      <t xml:space="preserve">4, 5, 7, 8, 10, 11 </t>
    </r>
    <r>
      <rPr>
        <b/>
        <sz val="12"/>
        <rFont val="Times New Roman"/>
      </rPr>
      <t>стр.</t>
    </r>
    <r>
      <rPr>
        <sz val="12"/>
        <rFont val="Times New Roman"/>
      </rPr>
      <t xml:space="preserve"> 13.2.;14.1; 15.1; 16.1; 17.1; 18.1; 26  в общий итог</t>
    </r>
    <r>
      <rPr>
        <b/>
        <sz val="12"/>
        <rFont val="Times New Roman"/>
      </rPr>
      <t xml:space="preserve"> гр</t>
    </r>
    <r>
      <rPr>
        <sz val="12"/>
        <rFont val="Times New Roman"/>
      </rPr>
      <t>.3,6,9 не включаются.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</si>
</sst>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#,##0.0"/>
    <numFmt numFmtId="169" formatCode="_-* #,##0.0_р_._-;\-* #,##0.0_р_._-;_-* \-?_р_._-;_-@_-"/>
  </numFmts>
  <fonts count="17" x14ac:knownFonts="1">
    <font>
      <sz val="10"/>
      <color theme="1"/>
      <name val="Arial Cyr"/>
    </font>
    <font>
      <sz val="10"/>
      <name val="Arial"/>
    </font>
    <font>
      <u/>
      <sz val="11"/>
      <color indexed="20"/>
      <name val="Calibri"/>
      <scheme val="minor"/>
    </font>
    <font>
      <sz val="10"/>
      <name val="Times New Roman"/>
    </font>
    <font>
      <b/>
      <sz val="24"/>
      <name val="Times New Roman"/>
    </font>
    <font>
      <b/>
      <sz val="12"/>
      <name val="Times New Roman"/>
    </font>
    <font>
      <sz val="9"/>
      <name val="Times New Roman"/>
    </font>
    <font>
      <b/>
      <sz val="8"/>
      <name val="Times New Roman"/>
    </font>
    <font>
      <b/>
      <sz val="11"/>
      <name val="Times New Roman"/>
    </font>
    <font>
      <sz val="12"/>
      <name val="Times New Roman"/>
    </font>
    <font>
      <i/>
      <sz val="10"/>
      <name val="Times New Roman"/>
    </font>
    <font>
      <i/>
      <sz val="11"/>
      <name val="Times New Roman"/>
    </font>
    <font>
      <i/>
      <sz val="12"/>
      <name val="Times New Roman"/>
    </font>
    <font>
      <i/>
      <sz val="9"/>
      <name val="Times New Roman"/>
    </font>
    <font>
      <b/>
      <sz val="10"/>
      <name val="Times New Roman"/>
    </font>
    <font>
      <b/>
      <sz val="10"/>
      <name val="Arial Cyr"/>
    </font>
    <font>
      <sz val="11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indexed="50"/>
        <bgColor indexed="51"/>
      </patternFill>
    </fill>
    <fill>
      <patternFill patternType="solid">
        <fgColor indexed="27"/>
        <bgColor indexed="27"/>
      </patternFill>
    </fill>
    <fill>
      <patternFill patternType="solid">
        <fgColor indexed="44"/>
        <bgColor indexed="31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5"/>
      </patternFill>
    </fill>
    <fill>
      <patternFill patternType="solid">
        <fgColor indexed="43"/>
        <bgColor indexed="26"/>
      </patternFill>
    </fill>
    <fill>
      <patternFill patternType="solid">
        <fgColor indexed="5"/>
        <bgColor indexed="5"/>
      </patternFill>
    </fill>
    <fill>
      <patternFill patternType="solid">
        <fgColor indexed="65"/>
        <bgColor indexed="26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87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4" borderId="0" xfId="0" applyFont="1" applyFill="1"/>
    <xf numFmtId="0" fontId="7" fillId="4" borderId="3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9" fillId="5" borderId="5" xfId="0" applyNumberFormat="1" applyFont="1" applyFill="1" applyBorder="1" applyAlignment="1">
      <alignment horizontal="center" vertical="center"/>
    </xf>
    <xf numFmtId="4" fontId="10" fillId="6" borderId="5" xfId="0" applyNumberFormat="1" applyFont="1" applyFill="1" applyBorder="1" applyAlignment="1">
      <alignment horizontal="center" vertical="center"/>
    </xf>
    <xf numFmtId="4" fontId="11" fillId="6" borderId="5" xfId="0" applyNumberFormat="1" applyFont="1" applyFill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/>
    </xf>
    <xf numFmtId="4" fontId="10" fillId="6" borderId="2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0" fillId="5" borderId="0" xfId="0" applyNumberFormat="1" applyFill="1" applyAlignment="1">
      <alignment horizontal="center" vertical="center"/>
    </xf>
    <xf numFmtId="168" fontId="0" fillId="0" borderId="0" xfId="0" applyNumberFormat="1"/>
    <xf numFmtId="0" fontId="9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49" fontId="9" fillId="7" borderId="8" xfId="0" applyNumberFormat="1" applyFont="1" applyFill="1" applyBorder="1" applyAlignment="1">
      <alignment horizontal="center" vertical="top"/>
    </xf>
    <xf numFmtId="0" fontId="9" fillId="7" borderId="0" xfId="2" applyFont="1" applyFill="1" applyAlignment="1" applyProtection="1">
      <alignment horizontal="left" vertical="center" wrapText="1"/>
    </xf>
    <xf numFmtId="168" fontId="9" fillId="3" borderId="8" xfId="0" applyNumberFormat="1" applyFont="1" applyFill="1" applyBorder="1" applyAlignment="1">
      <alignment horizontal="center" vertical="center"/>
    </xf>
    <xf numFmtId="168" fontId="9" fillId="7" borderId="0" xfId="0" applyNumberFormat="1" applyFont="1" applyFill="1" applyAlignment="1">
      <alignment horizontal="center" vertical="center"/>
    </xf>
    <xf numFmtId="168" fontId="9" fillId="3" borderId="0" xfId="0" applyNumberFormat="1" applyFont="1" applyFill="1" applyAlignment="1">
      <alignment horizontal="center" vertical="center"/>
    </xf>
    <xf numFmtId="168" fontId="9" fillId="7" borderId="9" xfId="0" applyNumberFormat="1" applyFont="1" applyFill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168" fontId="9" fillId="7" borderId="0" xfId="2" applyNumberFormat="1" applyFont="1" applyFill="1" applyAlignment="1" applyProtection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0" fillId="8" borderId="0" xfId="0" applyFill="1"/>
    <xf numFmtId="0" fontId="5" fillId="8" borderId="1" xfId="0" applyFont="1" applyFill="1" applyBorder="1" applyAlignment="1">
      <alignment horizontal="center" vertical="center"/>
    </xf>
    <xf numFmtId="49" fontId="5" fillId="8" borderId="2" xfId="0" applyNumberFormat="1" applyFont="1" applyFill="1" applyBorder="1" applyAlignment="1">
      <alignment horizontal="center" vertical="top"/>
    </xf>
    <xf numFmtId="49" fontId="8" fillId="8" borderId="7" xfId="0" applyNumberFormat="1" applyFont="1" applyFill="1" applyBorder="1" applyAlignment="1">
      <alignment vertical="top"/>
    </xf>
    <xf numFmtId="4" fontId="9" fillId="8" borderId="1" xfId="0" applyNumberFormat="1" applyFont="1" applyFill="1" applyBorder="1" applyAlignment="1">
      <alignment horizontal="center" vertical="center"/>
    </xf>
    <xf numFmtId="0" fontId="0" fillId="0" borderId="0" xfId="0"/>
    <xf numFmtId="0" fontId="12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/>
    </xf>
    <xf numFmtId="49" fontId="5" fillId="8" borderId="2" xfId="0" applyNumberFormat="1" applyFont="1" applyFill="1" applyBorder="1" applyAlignment="1">
      <alignment horizontal="center" vertical="center"/>
    </xf>
    <xf numFmtId="49" fontId="8" fillId="8" borderId="7" xfId="0" applyNumberFormat="1" applyFont="1" applyFill="1" applyBorder="1" applyAlignment="1">
      <alignment vertical="top" wrapText="1"/>
    </xf>
    <xf numFmtId="4" fontId="9" fillId="8" borderId="5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3" fillId="5" borderId="5" xfId="0" applyNumberFormat="1" applyFont="1" applyFill="1" applyBorder="1" applyAlignment="1">
      <alignment horizontal="center" vertical="center"/>
    </xf>
    <xf numFmtId="4" fontId="14" fillId="3" borderId="1" xfId="0" applyNumberFormat="1" applyFont="1" applyFill="1" applyBorder="1" applyAlignment="1">
      <alignment horizontal="center" vertical="center"/>
    </xf>
    <xf numFmtId="49" fontId="5" fillId="8" borderId="7" xfId="0" applyNumberFormat="1" applyFont="1" applyFill="1" applyBorder="1" applyAlignment="1">
      <alignment vertical="top"/>
    </xf>
    <xf numFmtId="49" fontId="9" fillId="7" borderId="5" xfId="0" applyNumberFormat="1" applyFont="1" applyFill="1" applyBorder="1" applyAlignment="1">
      <alignment horizontal="center"/>
    </xf>
    <xf numFmtId="0" fontId="9" fillId="7" borderId="5" xfId="2" applyFont="1" applyFill="1" applyBorder="1" applyAlignment="1" applyProtection="1">
      <alignment horizontal="left" vertical="top" wrapText="1"/>
    </xf>
    <xf numFmtId="4" fontId="12" fillId="3" borderId="11" xfId="0" applyNumberFormat="1" applyFont="1" applyFill="1" applyBorder="1" applyAlignment="1">
      <alignment horizontal="center" vertical="center"/>
    </xf>
    <xf numFmtId="4" fontId="12" fillId="9" borderId="1" xfId="2" applyNumberFormat="1" applyFont="1" applyFill="1" applyBorder="1" applyAlignment="1" applyProtection="1">
      <alignment horizontal="center" vertical="center"/>
    </xf>
    <xf numFmtId="4" fontId="9" fillId="9" borderId="2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4" fontId="9" fillId="9" borderId="1" xfId="0" applyNumberFormat="1" applyFont="1" applyFill="1" applyBorder="1" applyAlignment="1">
      <alignment horizontal="center" vertical="center"/>
    </xf>
    <xf numFmtId="0" fontId="15" fillId="0" borderId="0" xfId="0" applyFont="1"/>
    <xf numFmtId="169" fontId="15" fillId="0" borderId="0" xfId="0" applyNumberFormat="1" applyFont="1"/>
    <xf numFmtId="0" fontId="9" fillId="0" borderId="12" xfId="0" applyFont="1" applyBorder="1" applyAlignment="1">
      <alignment vertical="top" wrapText="1"/>
    </xf>
    <xf numFmtId="4" fontId="0" fillId="0" borderId="0" xfId="0" applyNumberFormat="1"/>
    <xf numFmtId="2" fontId="0" fillId="0" borderId="0" xfId="0" applyNumberForma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top"/>
    </xf>
    <xf numFmtId="168" fontId="5" fillId="2" borderId="1" xfId="0" applyNumberFormat="1" applyFont="1" applyFill="1" applyBorder="1" applyAlignment="1">
      <alignment horizontal="center" vertical="center"/>
    </xf>
    <xf numFmtId="0" fontId="13" fillId="0" borderId="1" xfId="2" applyFont="1" applyBorder="1" applyAlignment="1" applyProtection="1">
      <alignment horizontal="left" vertical="center" wrapText="1"/>
    </xf>
    <xf numFmtId="49" fontId="13" fillId="0" borderId="1" xfId="0" applyNumberFormat="1" applyFont="1" applyBorder="1" applyAlignment="1">
      <alignment horizontal="left" vertical="top" wrapText="1"/>
    </xf>
    <xf numFmtId="0" fontId="13" fillId="0" borderId="1" xfId="2" applyFont="1" applyBorder="1" applyAlignment="1" applyProtection="1">
      <alignment horizontal="left" vertical="top" wrapText="1"/>
    </xf>
    <xf numFmtId="0" fontId="13" fillId="0" borderId="5" xfId="2" applyFont="1" applyBorder="1" applyAlignment="1" applyProtection="1">
      <alignment horizontal="left" vertical="center" wrapText="1"/>
    </xf>
    <xf numFmtId="0" fontId="9" fillId="0" borderId="12" xfId="0" applyFont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ткрывавшаяся гиперссылка" xfId="2" builtin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prstGeom prst="rect">
          <a:avLst/>
        </a:prstGeom>
        <a:solidFill>
          <a:srgbClr val="FFFFFF"/>
        </a:solidFill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view="pageBreakPreview" topLeftCell="A29" workbookViewId="0">
      <selection activeCell="L21" sqref="L21"/>
    </sheetView>
  </sheetViews>
  <sheetFormatPr defaultColWidth="41.140625" defaultRowHeight="12.75" customHeight="1" x14ac:dyDescent="0.2"/>
  <cols>
    <col min="1" max="1" width="8" bestFit="1" customWidth="1"/>
    <col min="2" max="2" width="6.28515625" bestFit="1" customWidth="1"/>
    <col min="3" max="3" width="59.5703125" bestFit="1" customWidth="1"/>
    <col min="4" max="4" width="18.42578125" customWidth="1"/>
    <col min="5" max="5" width="20.28515625" customWidth="1"/>
    <col min="6" max="6" width="19.7109375" bestFit="1" customWidth="1"/>
    <col min="7" max="7" width="19.28515625" bestFit="1" customWidth="1"/>
    <col min="8" max="8" width="19" customWidth="1"/>
    <col min="9" max="9" width="19.7109375" bestFit="1" customWidth="1"/>
    <col min="10" max="10" width="19.140625" customWidth="1"/>
    <col min="11" max="11" width="22" bestFit="1" customWidth="1"/>
    <col min="12" max="12" width="19.7109375" bestFit="1" customWidth="1"/>
    <col min="13" max="257" width="41.140625" customWidth="1"/>
  </cols>
  <sheetData>
    <row r="1" spans="1:12" ht="21" hidden="1" customHeight="1" x14ac:dyDescent="0.2"/>
    <row r="2" spans="1:12" ht="37.5" customHeight="1" x14ac:dyDescent="0.2">
      <c r="J2" s="67" t="s">
        <v>0</v>
      </c>
      <c r="K2" s="68"/>
      <c r="L2" s="68"/>
    </row>
    <row r="3" spans="1:12" ht="30" x14ac:dyDescent="0.4">
      <c r="B3" s="69" t="s">
        <v>1</v>
      </c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ht="15.75" customHeight="1" x14ac:dyDescent="0.25">
      <c r="A4" s="70" t="s">
        <v>2</v>
      </c>
      <c r="B4" s="71" t="s">
        <v>3</v>
      </c>
      <c r="C4" s="71"/>
      <c r="D4" s="72" t="s">
        <v>4</v>
      </c>
      <c r="E4" s="72"/>
      <c r="F4" s="72"/>
      <c r="G4" s="72" t="s">
        <v>5</v>
      </c>
      <c r="H4" s="72"/>
      <c r="I4" s="72"/>
      <c r="J4" s="72" t="s">
        <v>6</v>
      </c>
      <c r="K4" s="72"/>
      <c r="L4" s="72"/>
    </row>
    <row r="5" spans="1:12" ht="15.75" x14ac:dyDescent="0.25">
      <c r="A5" s="70"/>
      <c r="B5" s="71"/>
      <c r="C5" s="71"/>
      <c r="D5" s="72" t="s">
        <v>7</v>
      </c>
      <c r="E5" s="72"/>
      <c r="F5" s="72"/>
      <c r="G5" s="72" t="s">
        <v>7</v>
      </c>
      <c r="H5" s="72"/>
      <c r="I5" s="72"/>
      <c r="J5" s="72" t="s">
        <v>7</v>
      </c>
      <c r="K5" s="72"/>
      <c r="L5" s="72"/>
    </row>
    <row r="6" spans="1:12" ht="25.5" customHeight="1" x14ac:dyDescent="0.2">
      <c r="A6" s="70"/>
      <c r="B6" s="71"/>
      <c r="C6" s="71"/>
      <c r="D6" s="2" t="s">
        <v>8</v>
      </c>
      <c r="E6" s="3" t="s">
        <v>9</v>
      </c>
      <c r="F6" s="4" t="s">
        <v>10</v>
      </c>
      <c r="G6" s="2" t="s">
        <v>8</v>
      </c>
      <c r="H6" s="3" t="s">
        <v>9</v>
      </c>
      <c r="I6" s="4" t="s">
        <v>10</v>
      </c>
      <c r="J6" s="2" t="s">
        <v>8</v>
      </c>
      <c r="K6" s="3" t="s">
        <v>9</v>
      </c>
      <c r="L6" s="3" t="s">
        <v>10</v>
      </c>
    </row>
    <row r="7" spans="1:12" s="5" customFormat="1" ht="11.25" customHeight="1" x14ac:dyDescent="0.15">
      <c r="A7" s="6">
        <v>1</v>
      </c>
      <c r="B7" s="73">
        <v>2</v>
      </c>
      <c r="C7" s="73"/>
      <c r="D7" s="7">
        <v>3</v>
      </c>
      <c r="E7" s="7">
        <v>4</v>
      </c>
      <c r="F7" s="8">
        <v>5</v>
      </c>
      <c r="G7" s="6">
        <v>6</v>
      </c>
      <c r="H7" s="6">
        <v>7</v>
      </c>
      <c r="I7" s="6">
        <v>8</v>
      </c>
      <c r="J7" s="6">
        <v>9</v>
      </c>
      <c r="K7" s="6">
        <v>10</v>
      </c>
      <c r="L7" s="6">
        <v>11</v>
      </c>
    </row>
    <row r="8" spans="1:12" ht="15" customHeight="1" x14ac:dyDescent="0.2">
      <c r="A8" s="9">
        <v>1</v>
      </c>
      <c r="B8" s="74" t="s">
        <v>11</v>
      </c>
      <c r="C8" s="74"/>
      <c r="D8" s="10">
        <f t="shared" ref="D8:D9" si="0">E8+F8</f>
        <v>1299951800</v>
      </c>
      <c r="E8" s="11">
        <v>975330600</v>
      </c>
      <c r="F8" s="11">
        <v>324621200</v>
      </c>
      <c r="G8" s="10">
        <f t="shared" ref="G8:G9" si="1">H8+I8</f>
        <v>1406416600</v>
      </c>
      <c r="H8" s="12">
        <v>1067333200</v>
      </c>
      <c r="I8" s="11">
        <v>339083400</v>
      </c>
      <c r="J8" s="10">
        <f t="shared" ref="J8:J9" si="2">K8+L8</f>
        <v>1485917900</v>
      </c>
      <c r="K8" s="12">
        <v>1143715500</v>
      </c>
      <c r="L8" s="11">
        <v>342202400</v>
      </c>
    </row>
    <row r="9" spans="1:12" ht="30.75" customHeight="1" x14ac:dyDescent="0.2">
      <c r="A9" s="1">
        <v>2</v>
      </c>
      <c r="B9" s="75" t="s">
        <v>12</v>
      </c>
      <c r="C9" s="75"/>
      <c r="D9" s="10">
        <f t="shared" si="0"/>
        <v>922194000</v>
      </c>
      <c r="E9" s="11">
        <v>922194000</v>
      </c>
      <c r="F9" s="11"/>
      <c r="G9" s="10">
        <f t="shared" si="1"/>
        <v>719860900</v>
      </c>
      <c r="H9" s="12">
        <v>719860900</v>
      </c>
      <c r="I9" s="11"/>
      <c r="J9" s="10">
        <f t="shared" si="2"/>
        <v>797202900</v>
      </c>
      <c r="K9" s="12">
        <v>797202900</v>
      </c>
      <c r="L9" s="11"/>
    </row>
    <row r="10" spans="1:12" ht="30.75" customHeight="1" x14ac:dyDescent="0.2">
      <c r="A10" s="13">
        <v>3</v>
      </c>
      <c r="B10" s="76" t="s">
        <v>13</v>
      </c>
      <c r="C10" s="76"/>
      <c r="D10" s="10">
        <f>E10+F10-F10</f>
        <v>0</v>
      </c>
      <c r="E10" s="14">
        <v>0</v>
      </c>
      <c r="F10" s="15">
        <v>134226500</v>
      </c>
      <c r="G10" s="10">
        <f>H10+I10-I10</f>
        <v>0</v>
      </c>
      <c r="H10" s="16">
        <v>0</v>
      </c>
      <c r="I10" s="17">
        <v>132511200</v>
      </c>
      <c r="J10" s="10">
        <f>K10+L10-L10</f>
        <v>0</v>
      </c>
      <c r="K10" s="16">
        <v>0</v>
      </c>
      <c r="L10" s="17">
        <v>134289100</v>
      </c>
    </row>
    <row r="11" spans="1:12" ht="37.5" customHeight="1" x14ac:dyDescent="0.2">
      <c r="A11" s="13">
        <v>4</v>
      </c>
      <c r="B11" s="76" t="s">
        <v>14</v>
      </c>
      <c r="C11" s="76"/>
      <c r="D11" s="10">
        <f t="shared" ref="D11:D13" si="3">E11+F11</f>
        <v>165888500</v>
      </c>
      <c r="E11" s="14">
        <v>165888500</v>
      </c>
      <c r="F11" s="15"/>
      <c r="G11" s="10">
        <f>H11</f>
        <v>0</v>
      </c>
      <c r="H11" s="16">
        <v>0</v>
      </c>
      <c r="I11" s="17"/>
      <c r="J11" s="10">
        <f>K11</f>
        <v>0</v>
      </c>
      <c r="K11" s="16">
        <v>0</v>
      </c>
      <c r="L11" s="18"/>
    </row>
    <row r="12" spans="1:12" ht="28.5" customHeight="1" x14ac:dyDescent="0.2">
      <c r="A12" s="1">
        <v>5</v>
      </c>
      <c r="B12" s="75" t="s">
        <v>15</v>
      </c>
      <c r="C12" s="75"/>
      <c r="D12" s="10">
        <f t="shared" si="3"/>
        <v>71261600</v>
      </c>
      <c r="E12" s="11">
        <v>71261600</v>
      </c>
      <c r="F12" s="19"/>
      <c r="G12" s="10">
        <f t="shared" ref="G12:G13" si="4">H12+I12</f>
        <v>70074000</v>
      </c>
      <c r="H12" s="12">
        <v>70074000</v>
      </c>
      <c r="I12" s="11"/>
      <c r="J12" s="10">
        <f t="shared" ref="J12:J13" si="5">K12+L12</f>
        <v>69398000</v>
      </c>
      <c r="K12" s="12">
        <v>69398000</v>
      </c>
      <c r="L12" s="11"/>
    </row>
    <row r="13" spans="1:12" ht="31.5" customHeight="1" x14ac:dyDescent="0.2">
      <c r="A13" s="1">
        <v>6</v>
      </c>
      <c r="B13" s="75" t="s">
        <v>16</v>
      </c>
      <c r="C13" s="75"/>
      <c r="D13" s="10">
        <f t="shared" si="3"/>
        <v>43809100</v>
      </c>
      <c r="E13" s="11">
        <v>43809100</v>
      </c>
      <c r="F13" s="19"/>
      <c r="G13" s="10">
        <f t="shared" si="4"/>
        <v>43075400</v>
      </c>
      <c r="H13" s="12">
        <v>43075400</v>
      </c>
      <c r="I13" s="11"/>
      <c r="J13" s="10">
        <f t="shared" si="5"/>
        <v>44289300</v>
      </c>
      <c r="K13" s="12">
        <v>44289300</v>
      </c>
      <c r="L13" s="11"/>
    </row>
    <row r="14" spans="1:12" ht="17.25" customHeight="1" x14ac:dyDescent="0.2">
      <c r="A14" s="1">
        <v>7</v>
      </c>
      <c r="B14" s="74" t="s">
        <v>17</v>
      </c>
      <c r="C14" s="74"/>
      <c r="D14" s="10">
        <f>E14</f>
        <v>900913300</v>
      </c>
      <c r="E14" s="11">
        <v>900913300</v>
      </c>
      <c r="F14" s="20">
        <v>0</v>
      </c>
      <c r="G14" s="10">
        <f>H14</f>
        <v>559340700</v>
      </c>
      <c r="H14" s="12">
        <v>559340700</v>
      </c>
      <c r="I14" s="20">
        <v>0</v>
      </c>
      <c r="J14" s="10">
        <f>K14</f>
        <v>475982800</v>
      </c>
      <c r="K14" s="12">
        <v>475982800</v>
      </c>
      <c r="L14" s="20">
        <v>0</v>
      </c>
    </row>
    <row r="15" spans="1:12" ht="15.75" x14ac:dyDescent="0.2">
      <c r="A15" s="1">
        <v>8</v>
      </c>
      <c r="B15" s="74" t="s">
        <v>18</v>
      </c>
      <c r="C15" s="74"/>
      <c r="D15" s="10">
        <f t="shared" ref="D15:D16" si="6">E15+F15-F15</f>
        <v>2141614200</v>
      </c>
      <c r="E15" s="11">
        <v>2141614200</v>
      </c>
      <c r="F15" s="20">
        <v>6490400</v>
      </c>
      <c r="G15" s="10">
        <f t="shared" ref="G15:G16" si="7">H15+I15-I15</f>
        <v>2171522700</v>
      </c>
      <c r="H15" s="12">
        <v>2171522700</v>
      </c>
      <c r="I15" s="21">
        <v>7263700</v>
      </c>
      <c r="J15" s="10">
        <f>K15+L15-L15</f>
        <v>2182909500</v>
      </c>
      <c r="K15" s="12">
        <v>2182909500</v>
      </c>
      <c r="L15" s="21">
        <v>9304500</v>
      </c>
    </row>
    <row r="16" spans="1:12" ht="31.5" customHeight="1" x14ac:dyDescent="0.2">
      <c r="A16" s="1">
        <v>9</v>
      </c>
      <c r="B16" s="75" t="s">
        <v>19</v>
      </c>
      <c r="C16" s="75"/>
      <c r="D16" s="10">
        <f t="shared" si="6"/>
        <v>0</v>
      </c>
      <c r="E16" s="11">
        <v>0</v>
      </c>
      <c r="F16" s="20">
        <v>83583700</v>
      </c>
      <c r="G16" s="10">
        <f t="shared" si="7"/>
        <v>0</v>
      </c>
      <c r="H16" s="22">
        <v>0</v>
      </c>
      <c r="I16" s="21">
        <v>59236000</v>
      </c>
      <c r="J16" s="10">
        <v>0</v>
      </c>
      <c r="K16" s="22">
        <v>0</v>
      </c>
      <c r="L16" s="21">
        <v>66131300</v>
      </c>
    </row>
    <row r="17" spans="1:13" ht="31.5" hidden="1" customHeight="1" x14ac:dyDescent="0.2">
      <c r="A17" s="1">
        <v>10</v>
      </c>
      <c r="B17" s="75"/>
      <c r="C17" s="75"/>
      <c r="D17" s="10">
        <f>E17+F17</f>
        <v>0</v>
      </c>
      <c r="E17" s="11">
        <v>0</v>
      </c>
      <c r="F17" s="19"/>
      <c r="G17" s="10">
        <f>H17+I17</f>
        <v>0</v>
      </c>
      <c r="H17" s="12">
        <v>0</v>
      </c>
      <c r="I17" s="11"/>
      <c r="J17" s="10">
        <f>K17+L17</f>
        <v>0</v>
      </c>
      <c r="K17" s="12">
        <v>0</v>
      </c>
      <c r="L17" s="11"/>
    </row>
    <row r="18" spans="1:13" ht="30" customHeight="1" x14ac:dyDescent="0.2">
      <c r="A18" s="1">
        <v>10</v>
      </c>
      <c r="B18" s="75" t="s">
        <v>20</v>
      </c>
      <c r="C18" s="75"/>
      <c r="D18" s="10">
        <f t="shared" ref="D18:D19" si="8">E18</f>
        <v>77078800</v>
      </c>
      <c r="E18" s="11">
        <v>77078800</v>
      </c>
      <c r="F18" s="20">
        <v>0</v>
      </c>
      <c r="G18" s="10">
        <f t="shared" ref="G18:G19" si="9">H18</f>
        <v>79846600</v>
      </c>
      <c r="H18" s="12">
        <v>79846600</v>
      </c>
      <c r="I18" s="21">
        <v>0</v>
      </c>
      <c r="J18" s="10">
        <f t="shared" ref="J18:J19" si="10">K18</f>
        <v>79268800</v>
      </c>
      <c r="K18" s="12">
        <v>79268800</v>
      </c>
      <c r="L18" s="21">
        <v>0</v>
      </c>
      <c r="M18" s="23"/>
    </row>
    <row r="19" spans="1:13" ht="15.95" customHeight="1" x14ac:dyDescent="0.2">
      <c r="A19" s="1">
        <v>11</v>
      </c>
      <c r="B19" s="77" t="s">
        <v>21</v>
      </c>
      <c r="C19" s="78"/>
      <c r="D19" s="10">
        <f t="shared" si="8"/>
        <v>22000000</v>
      </c>
      <c r="E19" s="11">
        <v>22000000</v>
      </c>
      <c r="F19" s="20"/>
      <c r="G19" s="10">
        <f t="shared" si="9"/>
        <v>0</v>
      </c>
      <c r="H19" s="12">
        <v>0</v>
      </c>
      <c r="I19" s="21"/>
      <c r="J19" s="10">
        <f t="shared" si="10"/>
        <v>0</v>
      </c>
      <c r="K19" s="12">
        <v>0</v>
      </c>
      <c r="L19" s="21"/>
    </row>
    <row r="20" spans="1:13" ht="31.5" customHeight="1" x14ac:dyDescent="0.2">
      <c r="A20" s="1">
        <v>12</v>
      </c>
      <c r="B20" s="75" t="s">
        <v>22</v>
      </c>
      <c r="C20" s="75"/>
      <c r="D20" s="10">
        <f>E20+F20-E20-F20</f>
        <v>0</v>
      </c>
      <c r="E20" s="21">
        <v>272690300</v>
      </c>
      <c r="F20" s="20">
        <v>1479900</v>
      </c>
      <c r="G20" s="10">
        <v>0</v>
      </c>
      <c r="H20" s="21">
        <v>272727200</v>
      </c>
      <c r="I20" s="21">
        <v>0</v>
      </c>
      <c r="J20" s="10">
        <v>0</v>
      </c>
      <c r="K20" s="21">
        <v>267893200</v>
      </c>
      <c r="L20" s="21">
        <v>0</v>
      </c>
    </row>
    <row r="21" spans="1:13" ht="15.75" customHeight="1" x14ac:dyDescent="0.2">
      <c r="A21" s="24"/>
      <c r="B21" s="79" t="s">
        <v>23</v>
      </c>
      <c r="C21" s="79"/>
      <c r="D21" s="26">
        <f>SUM(D8:D20)</f>
        <v>5644711300</v>
      </c>
      <c r="E21" s="26">
        <f t="shared" ref="E21:L21" si="11">SUM(E8:E20)</f>
        <v>5592780400</v>
      </c>
      <c r="F21" s="26">
        <f t="shared" si="11"/>
        <v>550401700</v>
      </c>
      <c r="G21" s="26">
        <f t="shared" si="11"/>
        <v>5050136900</v>
      </c>
      <c r="H21" s="26">
        <f t="shared" si="11"/>
        <v>4983780700</v>
      </c>
      <c r="I21" s="26">
        <f t="shared" si="11"/>
        <v>538094300</v>
      </c>
      <c r="J21" s="26">
        <f t="shared" si="11"/>
        <v>5134969200</v>
      </c>
      <c r="K21" s="26">
        <f t="shared" si="11"/>
        <v>5060660000</v>
      </c>
      <c r="L21" s="26">
        <f t="shared" si="11"/>
        <v>551927300</v>
      </c>
      <c r="M21" s="23"/>
    </row>
    <row r="22" spans="1:13" ht="47.25" hidden="1" customHeight="1" x14ac:dyDescent="0.2">
      <c r="A22" s="27"/>
      <c r="B22" s="28" t="s">
        <v>24</v>
      </c>
      <c r="C22" s="29" t="s">
        <v>25</v>
      </c>
      <c r="D22" s="30">
        <f t="shared" ref="D22:D28" si="12">E22+F22</f>
        <v>3980</v>
      </c>
      <c r="E22" s="31">
        <v>3980</v>
      </c>
      <c r="F22" s="31"/>
      <c r="G22" s="32">
        <f t="shared" ref="G22:G28" si="13">H22+I22</f>
        <v>0</v>
      </c>
      <c r="H22" s="31"/>
      <c r="I22" s="31"/>
      <c r="J22" s="32">
        <f t="shared" ref="J22:J28" si="14">K22+L22</f>
        <v>0</v>
      </c>
      <c r="K22" s="31"/>
      <c r="L22" s="33"/>
    </row>
    <row r="23" spans="1:13" ht="47.25" hidden="1" customHeight="1" x14ac:dyDescent="0.2">
      <c r="A23" s="34"/>
      <c r="B23" s="28" t="s">
        <v>26</v>
      </c>
      <c r="C23" s="29" t="s">
        <v>27</v>
      </c>
      <c r="D23" s="30">
        <f t="shared" si="12"/>
        <v>96288</v>
      </c>
      <c r="E23" s="35">
        <v>96288</v>
      </c>
      <c r="F23" s="31"/>
      <c r="G23" s="32">
        <f t="shared" si="13"/>
        <v>0</v>
      </c>
      <c r="H23" s="31"/>
      <c r="I23" s="31"/>
      <c r="J23" s="32">
        <f t="shared" si="14"/>
        <v>0</v>
      </c>
      <c r="K23" s="31"/>
      <c r="L23" s="33"/>
    </row>
    <row r="24" spans="1:13" ht="47.25" hidden="1" customHeight="1" x14ac:dyDescent="0.2">
      <c r="A24" s="34"/>
      <c r="B24" s="28" t="s">
        <v>28</v>
      </c>
      <c r="C24" s="29" t="s">
        <v>29</v>
      </c>
      <c r="D24" s="30">
        <f t="shared" si="12"/>
        <v>24850</v>
      </c>
      <c r="E24" s="35">
        <v>24850</v>
      </c>
      <c r="F24" s="31"/>
      <c r="G24" s="32">
        <f t="shared" si="13"/>
        <v>0</v>
      </c>
      <c r="H24" s="31"/>
      <c r="I24" s="31"/>
      <c r="J24" s="32">
        <f t="shared" si="14"/>
        <v>0</v>
      </c>
      <c r="K24" s="31"/>
      <c r="L24" s="33"/>
    </row>
    <row r="25" spans="1:13" ht="15.75" hidden="1" customHeight="1" x14ac:dyDescent="0.2">
      <c r="A25" s="34"/>
      <c r="B25" s="28" t="s">
        <v>30</v>
      </c>
      <c r="C25" s="29" t="s">
        <v>31</v>
      </c>
      <c r="D25" s="30">
        <f t="shared" si="12"/>
        <v>4126</v>
      </c>
      <c r="E25" s="35">
        <v>4126</v>
      </c>
      <c r="F25" s="31"/>
      <c r="G25" s="32">
        <f t="shared" si="13"/>
        <v>0</v>
      </c>
      <c r="H25" s="31"/>
      <c r="I25" s="31"/>
      <c r="J25" s="32">
        <f t="shared" si="14"/>
        <v>0</v>
      </c>
      <c r="K25" s="31"/>
      <c r="L25" s="33"/>
    </row>
    <row r="26" spans="1:13" ht="15.75" hidden="1" customHeight="1" x14ac:dyDescent="0.2">
      <c r="A26" s="34"/>
      <c r="B26" s="28" t="s">
        <v>32</v>
      </c>
      <c r="C26" s="29" t="s">
        <v>33</v>
      </c>
      <c r="D26" s="30">
        <f t="shared" si="12"/>
        <v>2969</v>
      </c>
      <c r="E26" s="35">
        <v>2969</v>
      </c>
      <c r="F26" s="31"/>
      <c r="G26" s="32">
        <f t="shared" si="13"/>
        <v>0</v>
      </c>
      <c r="H26" s="31"/>
      <c r="I26" s="31"/>
      <c r="J26" s="32">
        <f t="shared" si="14"/>
        <v>0</v>
      </c>
      <c r="K26" s="31"/>
      <c r="L26" s="33"/>
    </row>
    <row r="27" spans="1:13" ht="15.75" hidden="1" customHeight="1" x14ac:dyDescent="0.2">
      <c r="A27" s="34"/>
      <c r="B27" s="28" t="s">
        <v>34</v>
      </c>
      <c r="C27" s="29" t="s">
        <v>35</v>
      </c>
      <c r="D27" s="30">
        <f t="shared" si="12"/>
        <v>5364</v>
      </c>
      <c r="E27" s="35">
        <v>5364</v>
      </c>
      <c r="F27" s="31"/>
      <c r="G27" s="32">
        <f t="shared" si="13"/>
        <v>0</v>
      </c>
      <c r="H27" s="31"/>
      <c r="I27" s="31"/>
      <c r="J27" s="32">
        <f t="shared" si="14"/>
        <v>0</v>
      </c>
      <c r="K27" s="31"/>
      <c r="L27" s="33"/>
    </row>
    <row r="28" spans="1:13" ht="15.75" hidden="1" customHeight="1" x14ac:dyDescent="0.2">
      <c r="A28" s="34"/>
      <c r="B28" s="28" t="s">
        <v>36</v>
      </c>
      <c r="C28" s="29" t="s">
        <v>37</v>
      </c>
      <c r="D28" s="30">
        <f t="shared" si="12"/>
        <v>70414.7</v>
      </c>
      <c r="E28" s="35">
        <v>70414.7</v>
      </c>
      <c r="F28" s="31"/>
      <c r="G28" s="32">
        <f t="shared" si="13"/>
        <v>0</v>
      </c>
      <c r="H28" s="31"/>
      <c r="I28" s="31"/>
      <c r="J28" s="32">
        <f t="shared" si="14"/>
        <v>0</v>
      </c>
      <c r="K28" s="31"/>
      <c r="L28" s="33"/>
    </row>
    <row r="29" spans="1:13" ht="19.5" customHeight="1" x14ac:dyDescent="0.2">
      <c r="A29" s="36" t="s">
        <v>2</v>
      </c>
      <c r="B29" s="80" t="s">
        <v>3</v>
      </c>
      <c r="C29" s="80"/>
      <c r="D29" s="81" t="s">
        <v>38</v>
      </c>
      <c r="E29" s="81"/>
      <c r="F29" s="81"/>
      <c r="G29" s="81" t="s">
        <v>38</v>
      </c>
      <c r="H29" s="81"/>
      <c r="I29" s="81"/>
      <c r="J29" s="81" t="s">
        <v>38</v>
      </c>
      <c r="K29" s="81"/>
      <c r="L29" s="81"/>
    </row>
    <row r="30" spans="1:13" s="37" customFormat="1" ht="15.75" customHeight="1" x14ac:dyDescent="0.2">
      <c r="A30" s="38">
        <v>13</v>
      </c>
      <c r="B30" s="39" t="s">
        <v>39</v>
      </c>
      <c r="C30" s="40" t="s">
        <v>40</v>
      </c>
      <c r="D30" s="10">
        <f>E30+F30-E32-F32</f>
        <v>895219580</v>
      </c>
      <c r="E30" s="41">
        <v>770994180</v>
      </c>
      <c r="F30" s="41">
        <v>126221100</v>
      </c>
      <c r="G30" s="10">
        <f>H30+I30-H32-I32</f>
        <v>864291700</v>
      </c>
      <c r="H30" s="41">
        <v>728688090</v>
      </c>
      <c r="I30" s="41">
        <v>135603610</v>
      </c>
      <c r="J30" s="10">
        <f>K30+L30-K32-L32</f>
        <v>1003261050</v>
      </c>
      <c r="K30" s="41">
        <v>852943850</v>
      </c>
      <c r="L30" s="41">
        <v>150317200</v>
      </c>
    </row>
    <row r="31" spans="1:13" s="42" customFormat="1" ht="15.75" customHeight="1" x14ac:dyDescent="0.2">
      <c r="A31" s="43" t="s">
        <v>41</v>
      </c>
      <c r="B31" s="82" t="s">
        <v>42</v>
      </c>
      <c r="C31" s="82"/>
      <c r="D31" s="10"/>
      <c r="E31" s="44"/>
      <c r="F31" s="44"/>
      <c r="G31" s="10"/>
      <c r="H31" s="44">
        <v>41578800</v>
      </c>
      <c r="I31" s="45">
        <v>14105700</v>
      </c>
      <c r="J31" s="10"/>
      <c r="K31" s="44">
        <v>86325700</v>
      </c>
      <c r="L31" s="45">
        <v>28829900</v>
      </c>
    </row>
    <row r="32" spans="1:13" s="42" customFormat="1" ht="23.25" customHeight="1" x14ac:dyDescent="0.2">
      <c r="A32" s="43" t="s">
        <v>43</v>
      </c>
      <c r="B32" s="83" t="s">
        <v>44</v>
      </c>
      <c r="C32" s="83"/>
      <c r="D32" s="10"/>
      <c r="E32" s="44">
        <v>1479900</v>
      </c>
      <c r="F32" s="45">
        <v>515800</v>
      </c>
      <c r="G32" s="10"/>
      <c r="H32" s="44"/>
      <c r="I32" s="44"/>
      <c r="J32" s="10"/>
      <c r="K32" s="44"/>
      <c r="L32" s="44"/>
    </row>
    <row r="33" spans="1:12" s="37" customFormat="1" ht="15.75" customHeight="1" x14ac:dyDescent="0.2">
      <c r="A33" s="38">
        <v>14</v>
      </c>
      <c r="B33" s="39" t="s">
        <v>45</v>
      </c>
      <c r="C33" s="40" t="s">
        <v>46</v>
      </c>
      <c r="D33" s="10">
        <f>E33+F33-E34</f>
        <v>6408000</v>
      </c>
      <c r="E33" s="41">
        <v>6408000</v>
      </c>
      <c r="F33" s="41">
        <v>6408000</v>
      </c>
      <c r="G33" s="10">
        <f>H33+I33-H34</f>
        <v>7181300</v>
      </c>
      <c r="H33" s="41">
        <v>7181300</v>
      </c>
      <c r="I33" s="41">
        <v>7181300</v>
      </c>
      <c r="J33" s="10">
        <f>K33+L33-K34</f>
        <v>9222100</v>
      </c>
      <c r="K33" s="41">
        <v>9222100</v>
      </c>
      <c r="L33" s="41">
        <v>9222100</v>
      </c>
    </row>
    <row r="34" spans="1:12" s="42" customFormat="1" ht="28.5" customHeight="1" x14ac:dyDescent="0.2">
      <c r="A34" s="43" t="s">
        <v>47</v>
      </c>
      <c r="B34" s="84" t="s">
        <v>48</v>
      </c>
      <c r="C34" s="84"/>
      <c r="D34" s="10"/>
      <c r="E34" s="44">
        <v>6408000</v>
      </c>
      <c r="F34" s="44">
        <v>6408000</v>
      </c>
      <c r="G34" s="10"/>
      <c r="H34" s="44">
        <v>7181300</v>
      </c>
      <c r="I34" s="46">
        <v>7181300</v>
      </c>
      <c r="J34" s="10"/>
      <c r="K34" s="45">
        <v>9222100</v>
      </c>
      <c r="L34" s="44">
        <v>9222100</v>
      </c>
    </row>
    <row r="35" spans="1:12" s="37" customFormat="1" ht="33.75" customHeight="1" x14ac:dyDescent="0.2">
      <c r="A35" s="47">
        <v>15</v>
      </c>
      <c r="B35" s="48" t="s">
        <v>49</v>
      </c>
      <c r="C35" s="49" t="s">
        <v>50</v>
      </c>
      <c r="D35" s="10">
        <f>E35+F35-E36-F36</f>
        <v>42609730</v>
      </c>
      <c r="E35" s="50">
        <v>29794930</v>
      </c>
      <c r="F35" s="50">
        <v>12897200</v>
      </c>
      <c r="G35" s="10">
        <f>H35+I35-H36-I36</f>
        <v>30206620</v>
      </c>
      <c r="H35" s="50">
        <v>29496020</v>
      </c>
      <c r="I35" s="50">
        <v>793000</v>
      </c>
      <c r="J35" s="10">
        <f>K35+L35-K36-L36</f>
        <v>30295830</v>
      </c>
      <c r="K35" s="50">
        <v>29581230</v>
      </c>
      <c r="L35" s="50">
        <v>797000</v>
      </c>
    </row>
    <row r="36" spans="1:12" s="42" customFormat="1" ht="25.5" customHeight="1" x14ac:dyDescent="0.2">
      <c r="A36" s="43" t="s">
        <v>51</v>
      </c>
      <c r="B36" s="84" t="s">
        <v>52</v>
      </c>
      <c r="C36" s="84"/>
      <c r="D36" s="10"/>
      <c r="E36" s="45">
        <v>82400</v>
      </c>
      <c r="F36" s="44"/>
      <c r="G36" s="10"/>
      <c r="H36" s="45">
        <v>82400</v>
      </c>
      <c r="I36" s="46"/>
      <c r="J36" s="10"/>
      <c r="K36" s="45">
        <v>82400</v>
      </c>
      <c r="L36" s="44"/>
    </row>
    <row r="37" spans="1:12" s="37" customFormat="1" ht="15.75" customHeight="1" x14ac:dyDescent="0.2">
      <c r="A37" s="47">
        <v>16</v>
      </c>
      <c r="B37" s="48" t="s">
        <v>53</v>
      </c>
      <c r="C37" s="49" t="s">
        <v>54</v>
      </c>
      <c r="D37" s="10">
        <f>E37+F37-F39-E39</f>
        <v>446368670</v>
      </c>
      <c r="E37" s="41">
        <v>427557170</v>
      </c>
      <c r="F37" s="41">
        <v>80113240</v>
      </c>
      <c r="G37" s="10">
        <f>H37+I37-I39-H39</f>
        <v>441693280</v>
      </c>
      <c r="H37" s="41">
        <v>418428880</v>
      </c>
      <c r="I37" s="41">
        <v>80426460</v>
      </c>
      <c r="J37" s="10">
        <f>K37+L37-L39-K39</f>
        <v>468602000</v>
      </c>
      <c r="K37" s="41">
        <v>444449300</v>
      </c>
      <c r="L37" s="41">
        <v>83785280</v>
      </c>
    </row>
    <row r="38" spans="1:12" s="42" customFormat="1" ht="36.75" hidden="1" customHeight="1" x14ac:dyDescent="0.2">
      <c r="A38" s="1"/>
      <c r="B38" s="85" t="s">
        <v>55</v>
      </c>
      <c r="C38" s="85"/>
      <c r="D38" s="10"/>
      <c r="E38" s="11"/>
      <c r="F38" s="11"/>
      <c r="G38" s="10"/>
      <c r="H38" s="11"/>
      <c r="I38" s="11"/>
      <c r="J38" s="10"/>
      <c r="K38" s="11"/>
      <c r="L38" s="11"/>
    </row>
    <row r="39" spans="1:12" s="42" customFormat="1" ht="25.5" customHeight="1" x14ac:dyDescent="0.2">
      <c r="A39" s="51" t="s">
        <v>56</v>
      </c>
      <c r="B39" s="83" t="s">
        <v>44</v>
      </c>
      <c r="C39" s="83"/>
      <c r="D39" s="10"/>
      <c r="E39" s="45">
        <v>0</v>
      </c>
      <c r="F39" s="52">
        <v>61301740</v>
      </c>
      <c r="G39" s="10"/>
      <c r="H39" s="45">
        <v>0</v>
      </c>
      <c r="I39" s="52">
        <v>57162060</v>
      </c>
      <c r="J39" s="53"/>
      <c r="K39" s="52">
        <v>0</v>
      </c>
      <c r="L39" s="52">
        <v>59632580</v>
      </c>
    </row>
    <row r="40" spans="1:12" s="37" customFormat="1" ht="15.75" customHeight="1" x14ac:dyDescent="0.2">
      <c r="A40" s="38">
        <v>17</v>
      </c>
      <c r="B40" s="39" t="s">
        <v>57</v>
      </c>
      <c r="C40" s="54" t="s">
        <v>58</v>
      </c>
      <c r="D40" s="10">
        <f>E40+F40-E41-F41</f>
        <v>835590000</v>
      </c>
      <c r="E40" s="50">
        <v>805054200</v>
      </c>
      <c r="F40" s="50">
        <v>30535800</v>
      </c>
      <c r="G40" s="10">
        <f>H40+I40-H41-I41</f>
        <v>494249380</v>
      </c>
      <c r="H40" s="50">
        <v>478323500</v>
      </c>
      <c r="I40" s="50">
        <v>15925880</v>
      </c>
      <c r="J40" s="10">
        <f>K40+L40-K41-L41</f>
        <v>419863940</v>
      </c>
      <c r="K40" s="50">
        <v>403617750</v>
      </c>
      <c r="L40" s="50">
        <v>16246190</v>
      </c>
    </row>
    <row r="41" spans="1:12" s="42" customFormat="1" ht="27.75" customHeight="1" x14ac:dyDescent="0.2">
      <c r="A41" s="43" t="s">
        <v>59</v>
      </c>
      <c r="B41" s="84" t="s">
        <v>55</v>
      </c>
      <c r="C41" s="84"/>
      <c r="D41" s="10"/>
      <c r="E41" s="44"/>
      <c r="F41" s="44"/>
      <c r="G41" s="10"/>
      <c r="H41" s="44"/>
      <c r="I41" s="44"/>
      <c r="J41" s="10"/>
      <c r="K41" s="44"/>
      <c r="L41" s="44"/>
    </row>
    <row r="42" spans="1:12" s="37" customFormat="1" ht="15.75" customHeight="1" x14ac:dyDescent="0.2">
      <c r="A42" s="38">
        <v>18</v>
      </c>
      <c r="B42" s="48" t="s">
        <v>60</v>
      </c>
      <c r="C42" s="49" t="s">
        <v>61</v>
      </c>
      <c r="D42" s="10">
        <f>E42+F42-E43-F43</f>
        <v>2695900</v>
      </c>
      <c r="E42" s="41">
        <v>2695900</v>
      </c>
      <c r="F42" s="41">
        <v>0</v>
      </c>
      <c r="G42" s="10">
        <f>H42+I42-H43-I43</f>
        <v>3283100</v>
      </c>
      <c r="H42" s="41">
        <v>2683100</v>
      </c>
      <c r="I42" s="41">
        <v>600000</v>
      </c>
      <c r="J42" s="10">
        <f>K42+L42-K43-L43</f>
        <v>3283100</v>
      </c>
      <c r="K42" s="41">
        <v>2683100</v>
      </c>
      <c r="L42" s="41">
        <v>600000</v>
      </c>
    </row>
    <row r="43" spans="1:12" s="37" customFormat="1" ht="29.25" customHeight="1" x14ac:dyDescent="0.2">
      <c r="A43" s="43" t="s">
        <v>62</v>
      </c>
      <c r="B43" s="84" t="s">
        <v>55</v>
      </c>
      <c r="C43" s="84"/>
      <c r="D43" s="53"/>
      <c r="E43" s="45"/>
      <c r="F43" s="44"/>
      <c r="G43" s="53"/>
      <c r="H43" s="45"/>
      <c r="I43" s="44"/>
      <c r="J43" s="53"/>
      <c r="K43" s="45"/>
      <c r="L43" s="44"/>
    </row>
    <row r="44" spans="1:12" s="37" customFormat="1" ht="15.75" customHeight="1" x14ac:dyDescent="0.2">
      <c r="A44" s="38">
        <v>19</v>
      </c>
      <c r="B44" s="48" t="s">
        <v>63</v>
      </c>
      <c r="C44" s="49" t="s">
        <v>64</v>
      </c>
      <c r="D44" s="10">
        <f t="shared" ref="D44:D51" si="15">E44+F44</f>
        <v>2852215970</v>
      </c>
      <c r="E44" s="41">
        <v>2852215970</v>
      </c>
      <c r="F44" s="41">
        <v>0</v>
      </c>
      <c r="G44" s="10">
        <f t="shared" ref="G44:G51" si="16">H44+I44</f>
        <v>2697384960</v>
      </c>
      <c r="H44" s="41">
        <v>2697384960</v>
      </c>
      <c r="I44" s="41"/>
      <c r="J44" s="10">
        <f t="shared" ref="J44:J51" si="17">K44+L44</f>
        <v>2693104160</v>
      </c>
      <c r="K44" s="41">
        <v>2693104160</v>
      </c>
      <c r="L44" s="41"/>
    </row>
    <row r="45" spans="1:12" s="37" customFormat="1" ht="15.75" customHeight="1" x14ac:dyDescent="0.2">
      <c r="A45" s="38">
        <v>20</v>
      </c>
      <c r="B45" s="48" t="s">
        <v>65</v>
      </c>
      <c r="C45" s="49" t="s">
        <v>66</v>
      </c>
      <c r="D45" s="10">
        <f t="shared" si="15"/>
        <v>318973650</v>
      </c>
      <c r="E45" s="50">
        <v>221454700</v>
      </c>
      <c r="F45" s="50">
        <v>97518950</v>
      </c>
      <c r="G45" s="10">
        <f t="shared" si="16"/>
        <v>292017810</v>
      </c>
      <c r="H45" s="50">
        <v>194814000</v>
      </c>
      <c r="I45" s="41">
        <v>97203810</v>
      </c>
      <c r="J45" s="10">
        <f t="shared" si="17"/>
        <v>293909010</v>
      </c>
      <c r="K45" s="50">
        <v>196358300</v>
      </c>
      <c r="L45" s="41">
        <v>97550710</v>
      </c>
    </row>
    <row r="46" spans="1:12" s="37" customFormat="1" ht="15.75" customHeight="1" x14ac:dyDescent="0.2">
      <c r="A46" s="38">
        <v>21</v>
      </c>
      <c r="B46" s="48" t="s">
        <v>67</v>
      </c>
      <c r="C46" s="49" t="s">
        <v>68</v>
      </c>
      <c r="D46" s="10">
        <f t="shared" si="15"/>
        <v>604600</v>
      </c>
      <c r="E46" s="50">
        <v>604600</v>
      </c>
      <c r="F46" s="50"/>
      <c r="G46" s="10">
        <f t="shared" si="16"/>
        <v>604600</v>
      </c>
      <c r="H46" s="50">
        <v>604600</v>
      </c>
      <c r="I46" s="41"/>
      <c r="J46" s="10">
        <f t="shared" si="17"/>
        <v>604600</v>
      </c>
      <c r="K46" s="50">
        <v>604600</v>
      </c>
      <c r="L46" s="41"/>
    </row>
    <row r="47" spans="1:12" s="37" customFormat="1" ht="15.75" customHeight="1" x14ac:dyDescent="0.2">
      <c r="A47" s="38">
        <v>22</v>
      </c>
      <c r="B47" s="39" t="s">
        <v>69</v>
      </c>
      <c r="C47" s="49" t="s">
        <v>70</v>
      </c>
      <c r="D47" s="10">
        <f t="shared" si="15"/>
        <v>131643440</v>
      </c>
      <c r="E47" s="41">
        <v>130527440</v>
      </c>
      <c r="F47" s="41">
        <v>1116000</v>
      </c>
      <c r="G47" s="10">
        <f t="shared" si="16"/>
        <v>129731840</v>
      </c>
      <c r="H47" s="41">
        <v>128615840</v>
      </c>
      <c r="I47" s="41">
        <v>1116000</v>
      </c>
      <c r="J47" s="10">
        <f t="shared" si="17"/>
        <v>128600400</v>
      </c>
      <c r="K47" s="41">
        <v>127484400</v>
      </c>
      <c r="L47" s="41">
        <v>1116000</v>
      </c>
    </row>
    <row r="48" spans="1:12" s="37" customFormat="1" ht="15.75" customHeight="1" x14ac:dyDescent="0.2">
      <c r="A48" s="38">
        <v>23</v>
      </c>
      <c r="B48" s="39" t="s">
        <v>71</v>
      </c>
      <c r="C48" s="49" t="s">
        <v>72</v>
      </c>
      <c r="D48" s="10">
        <f t="shared" si="15"/>
        <v>212583360</v>
      </c>
      <c r="E48" s="41">
        <v>196145910</v>
      </c>
      <c r="F48" s="41">
        <v>16437450</v>
      </c>
      <c r="G48" s="10">
        <f t="shared" si="16"/>
        <v>202003110</v>
      </c>
      <c r="H48" s="41">
        <v>185285910</v>
      </c>
      <c r="I48" s="41">
        <v>16717200</v>
      </c>
      <c r="J48" s="10">
        <f t="shared" si="17"/>
        <v>203757510</v>
      </c>
      <c r="K48" s="41">
        <v>186398110</v>
      </c>
      <c r="L48" s="41">
        <v>17359400</v>
      </c>
    </row>
    <row r="49" spans="1:15" s="37" customFormat="1" ht="15.75" customHeight="1" x14ac:dyDescent="0.2">
      <c r="A49" s="38">
        <v>24</v>
      </c>
      <c r="B49" s="39" t="s">
        <v>73</v>
      </c>
      <c r="C49" s="49" t="s">
        <v>74</v>
      </c>
      <c r="D49" s="10">
        <f t="shared" si="15"/>
        <v>28820700</v>
      </c>
      <c r="E49" s="50">
        <v>28820700</v>
      </c>
      <c r="F49" s="50"/>
      <c r="G49" s="10">
        <f t="shared" si="16"/>
        <v>27017200</v>
      </c>
      <c r="H49" s="50">
        <v>27017200</v>
      </c>
      <c r="I49" s="41"/>
      <c r="J49" s="10">
        <f t="shared" si="17"/>
        <v>27912200</v>
      </c>
      <c r="K49" s="50">
        <v>27912200</v>
      </c>
      <c r="L49" s="41"/>
    </row>
    <row r="50" spans="1:15" s="37" customFormat="1" ht="18.75" customHeight="1" x14ac:dyDescent="0.2">
      <c r="A50" s="38">
        <v>25</v>
      </c>
      <c r="B50" s="39" t="s">
        <v>75</v>
      </c>
      <c r="C50" s="49" t="s">
        <v>33</v>
      </c>
      <c r="D50" s="10">
        <f t="shared" si="15"/>
        <v>229500</v>
      </c>
      <c r="E50" s="41">
        <v>229500</v>
      </c>
      <c r="F50" s="41"/>
      <c r="G50" s="10">
        <f t="shared" si="16"/>
        <v>243100</v>
      </c>
      <c r="H50" s="41">
        <v>243100</v>
      </c>
      <c r="I50" s="41"/>
      <c r="J50" s="10">
        <f t="shared" si="17"/>
        <v>251500</v>
      </c>
      <c r="K50" s="41">
        <v>251500</v>
      </c>
      <c r="L50" s="41"/>
    </row>
    <row r="51" spans="1:15" s="37" customFormat="1" ht="27.75" customHeight="1" x14ac:dyDescent="0.2">
      <c r="A51" s="38">
        <v>26</v>
      </c>
      <c r="B51" s="39" t="s">
        <v>76</v>
      </c>
      <c r="C51" s="49" t="s">
        <v>77</v>
      </c>
      <c r="D51" s="10">
        <f t="shared" si="15"/>
        <v>428682960</v>
      </c>
      <c r="E51" s="41">
        <v>217810200</v>
      </c>
      <c r="F51" s="41">
        <v>210872760</v>
      </c>
      <c r="G51" s="10">
        <f t="shared" si="16"/>
        <v>407312340</v>
      </c>
      <c r="H51" s="41">
        <v>191747200</v>
      </c>
      <c r="I51" s="50">
        <v>215565140</v>
      </c>
      <c r="J51" s="10">
        <f t="shared" si="17"/>
        <v>408681020</v>
      </c>
      <c r="K51" s="41">
        <v>200420400</v>
      </c>
      <c r="L51" s="50">
        <v>208260620</v>
      </c>
    </row>
    <row r="52" spans="1:15" ht="34.5" hidden="1" customHeight="1" x14ac:dyDescent="0.25">
      <c r="A52" s="51">
        <v>33</v>
      </c>
      <c r="B52" s="55"/>
      <c r="C52" s="56"/>
      <c r="D52" s="57"/>
      <c r="E52" s="58">
        <f>8875.39999999999+20798.9</f>
        <v>29674.299999999992</v>
      </c>
      <c r="F52" s="59"/>
      <c r="G52" s="60"/>
      <c r="H52" s="61"/>
      <c r="I52" s="61"/>
      <c r="J52" s="60"/>
      <c r="K52" s="61"/>
      <c r="L52" s="61"/>
    </row>
    <row r="53" spans="1:15" ht="15.75" customHeight="1" x14ac:dyDescent="0.2">
      <c r="A53" s="24"/>
      <c r="B53" s="79" t="s">
        <v>78</v>
      </c>
      <c r="C53" s="79"/>
      <c r="D53" s="26">
        <f>D30+D33+D35+D37+D40+D42+D44+D45+D46+D47+D48+D49+D50</f>
        <v>5773963100</v>
      </c>
      <c r="E53" s="26">
        <f>E30+E33+E35+E37+E40+E42+E44+E45+E46+E47+E48+E49+E50+E51</f>
        <v>5690313400</v>
      </c>
      <c r="F53" s="26">
        <f>F30+F33+F35+F37+F40+F42+F44+F45+F46+F47+F48+F49+F50+F51</f>
        <v>582120500</v>
      </c>
      <c r="G53" s="26">
        <f>G30+G33+G35+G37+G40+G42+G44+G45+G46+G47+G48+G49+G50</f>
        <v>5189908000</v>
      </c>
      <c r="H53" s="26">
        <f>H30+H33+H35+H37+H40+H42+H44+H45+H46+H47+H48+H49+H50+H51</f>
        <v>5090513700</v>
      </c>
      <c r="I53" s="26">
        <f>I30+I33+I35+I37+I40+I42+I44+I45+I46+I47+I48+I49+I50+I51</f>
        <v>571132400</v>
      </c>
      <c r="J53" s="26">
        <f>J30+J33+J35+J37+J40+J42+J44+J45+J46+J47+J48+J49+J50</f>
        <v>5282667400</v>
      </c>
      <c r="K53" s="26">
        <f>K30+K33+K35+K37+K40+K42+K44+K45+K46+K47+K48+K49+K50+K51</f>
        <v>5175031000</v>
      </c>
      <c r="L53" s="26">
        <f>L30+L33+L35+L37+L40+L42+L44+L45+L46+L47+L48+L49+L50+L51</f>
        <v>585254500</v>
      </c>
      <c r="N53" s="23"/>
    </row>
    <row r="54" spans="1:15" s="62" customFormat="1" ht="20.25" customHeight="1" x14ac:dyDescent="0.2">
      <c r="A54" s="25"/>
      <c r="B54" s="79" t="s">
        <v>79</v>
      </c>
      <c r="C54" s="79"/>
      <c r="D54" s="26">
        <f t="shared" ref="D54:L54" si="18">D21-D53</f>
        <v>-129251800</v>
      </c>
      <c r="E54" s="26">
        <f t="shared" si="18"/>
        <v>-97533000</v>
      </c>
      <c r="F54" s="26">
        <f t="shared" si="18"/>
        <v>-31718800</v>
      </c>
      <c r="G54" s="26">
        <f t="shared" si="18"/>
        <v>-139771100</v>
      </c>
      <c r="H54" s="26">
        <f t="shared" si="18"/>
        <v>-106733000</v>
      </c>
      <c r="I54" s="26">
        <f t="shared" si="18"/>
        <v>-33038100</v>
      </c>
      <c r="J54" s="26">
        <f t="shared" si="18"/>
        <v>-147698200</v>
      </c>
      <c r="K54" s="26">
        <f t="shared" si="18"/>
        <v>-114371000</v>
      </c>
      <c r="L54" s="26">
        <f t="shared" si="18"/>
        <v>-33327200</v>
      </c>
      <c r="O54" s="63"/>
    </row>
    <row r="55" spans="1:15" ht="39" customHeight="1" x14ac:dyDescent="0.2">
      <c r="B55" s="86" t="s">
        <v>80</v>
      </c>
      <c r="C55" s="86"/>
      <c r="D55" s="86"/>
      <c r="E55" s="86"/>
      <c r="F55" s="64"/>
      <c r="G55" s="86" t="s">
        <v>81</v>
      </c>
      <c r="H55" s="86"/>
      <c r="I55" s="86"/>
      <c r="J55" s="86"/>
      <c r="K55" s="86"/>
      <c r="L55" s="86"/>
    </row>
    <row r="56" spans="1:15" x14ac:dyDescent="0.2">
      <c r="E56" s="65"/>
    </row>
    <row r="61" spans="1:15" x14ac:dyDescent="0.2">
      <c r="G61" s="66"/>
    </row>
    <row r="68" spans="5:5" x14ac:dyDescent="0.2">
      <c r="E68" s="66"/>
    </row>
  </sheetData>
  <mergeCells count="41">
    <mergeCell ref="G55:L55"/>
    <mergeCell ref="B41:C41"/>
    <mergeCell ref="B43:C43"/>
    <mergeCell ref="B53:C53"/>
    <mergeCell ref="B54:C54"/>
    <mergeCell ref="B55:E55"/>
    <mergeCell ref="B32:C32"/>
    <mergeCell ref="B34:C34"/>
    <mergeCell ref="B36:C36"/>
    <mergeCell ref="B38:C38"/>
    <mergeCell ref="B39:C39"/>
    <mergeCell ref="B29:C29"/>
    <mergeCell ref="D29:F29"/>
    <mergeCell ref="G29:I29"/>
    <mergeCell ref="J29:L29"/>
    <mergeCell ref="B31:C31"/>
    <mergeCell ref="B17:C17"/>
    <mergeCell ref="B18:C18"/>
    <mergeCell ref="B19:C19"/>
    <mergeCell ref="B20:C20"/>
    <mergeCell ref="B21:C21"/>
    <mergeCell ref="B12:C12"/>
    <mergeCell ref="B13:C13"/>
    <mergeCell ref="B14:C14"/>
    <mergeCell ref="B15:C15"/>
    <mergeCell ref="B16:C16"/>
    <mergeCell ref="B7:C7"/>
    <mergeCell ref="B8:C8"/>
    <mergeCell ref="B9:C9"/>
    <mergeCell ref="B10:C10"/>
    <mergeCell ref="B11:C11"/>
    <mergeCell ref="J2:L2"/>
    <mergeCell ref="B3:L3"/>
    <mergeCell ref="A4:A6"/>
    <mergeCell ref="B4:C6"/>
    <mergeCell ref="D4:F4"/>
    <mergeCell ref="G4:I4"/>
    <mergeCell ref="J4:L4"/>
    <mergeCell ref="D5:F5"/>
    <mergeCell ref="G5:I5"/>
    <mergeCell ref="J5:L5"/>
  </mergeCells>
  <pageMargins left="0.11811000000000001" right="0.11811000000000001" top="0" bottom="0" header="0.51181100000000002" footer="0.51181100000000002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1</vt:lpstr>
      <vt:lpstr>'Приложение 1'!_2__xlnm._FilterDatabase</vt:lpstr>
      <vt:lpstr>'Приложение 1'!Excel_BuiltIn_Print_Area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revision>4</cp:revision>
  <dcterms:created xsi:type="dcterms:W3CDTF">2021-01-20T10:14:00Z</dcterms:created>
  <dcterms:modified xsi:type="dcterms:W3CDTF">2025-11-18T12:06:34Z</dcterms:modified>
  <cp:version>1048576</cp:version>
</cp:coreProperties>
</file>